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Estimulo" sheetId="3" r:id="rId1"/>
  </sheets>
  <calcPr calcId="162913"/>
  <extLst>
    <ext uri="GoogleSheetsCustomDataVersion1">
      <go:sheetsCustomData xmlns:go="http://customooxmlschemas.google.com/" r:id="rId7" roundtripDataSignature="AMtx7mhIA3nPaA7g0y/4HyZ0gvyDnuJOEw=="/>
    </ext>
  </extLst>
</workbook>
</file>

<file path=xl/calcChain.xml><?xml version="1.0" encoding="utf-8"?>
<calcChain xmlns="http://schemas.openxmlformats.org/spreadsheetml/2006/main">
  <c r="N63" i="3" l="1"/>
  <c r="M63" i="3"/>
  <c r="L63" i="3"/>
  <c r="K63" i="3"/>
  <c r="I63" i="3"/>
  <c r="H63" i="3"/>
  <c r="E63" i="3"/>
  <c r="O62" i="3"/>
  <c r="O63" i="3" s="1"/>
  <c r="J62" i="3"/>
  <c r="J63" i="3" s="1"/>
  <c r="N59" i="3"/>
  <c r="M59" i="3"/>
  <c r="L59" i="3"/>
  <c r="K59" i="3"/>
  <c r="I59" i="3"/>
  <c r="H59" i="3"/>
  <c r="G59" i="3"/>
  <c r="E59" i="3"/>
  <c r="E66" i="3" s="1"/>
  <c r="O58" i="3"/>
  <c r="P58" i="3" s="1"/>
  <c r="O57" i="3"/>
  <c r="J57" i="3"/>
  <c r="O56" i="3"/>
  <c r="J56" i="3"/>
  <c r="J59" i="3" s="1"/>
  <c r="O55" i="3"/>
  <c r="J55" i="3"/>
  <c r="P55" i="3" s="1"/>
  <c r="P54" i="3"/>
  <c r="O54" i="3"/>
  <c r="O53" i="3"/>
  <c r="O59" i="3" s="1"/>
  <c r="J53" i="3"/>
  <c r="P53" i="3" s="1"/>
  <c r="N50" i="3"/>
  <c r="M50" i="3"/>
  <c r="M66" i="3" s="1"/>
  <c r="L50" i="3"/>
  <c r="K50" i="3"/>
  <c r="K66" i="3" s="1"/>
  <c r="I50" i="3"/>
  <c r="H50" i="3"/>
  <c r="G50" i="3"/>
  <c r="E50" i="3"/>
  <c r="O49" i="3"/>
  <c r="J49" i="3"/>
  <c r="P49" i="3" s="1"/>
  <c r="O48" i="3"/>
  <c r="J48" i="3"/>
  <c r="O47" i="3"/>
  <c r="J47" i="3"/>
  <c r="P47" i="3" s="1"/>
  <c r="O46" i="3"/>
  <c r="P46" i="3" s="1"/>
  <c r="O45" i="3"/>
  <c r="P45" i="3" s="1"/>
  <c r="O44" i="3"/>
  <c r="J44" i="3"/>
  <c r="P44" i="3" s="1"/>
  <c r="O43" i="3"/>
  <c r="J43" i="3"/>
  <c r="P43" i="3" s="1"/>
  <c r="O42" i="3"/>
  <c r="J42" i="3"/>
  <c r="O41" i="3"/>
  <c r="J41" i="3"/>
  <c r="P41" i="3" s="1"/>
  <c r="O40" i="3"/>
  <c r="J40" i="3"/>
  <c r="P40" i="3" s="1"/>
  <c r="P39" i="3"/>
  <c r="O39" i="3"/>
  <c r="P38" i="3"/>
  <c r="O38" i="3"/>
  <c r="O37" i="3"/>
  <c r="J37" i="3"/>
  <c r="P37" i="3" s="1"/>
  <c r="O36" i="3"/>
  <c r="P36" i="3" s="1"/>
  <c r="O35" i="3"/>
  <c r="J35" i="3"/>
  <c r="P35" i="3" s="1"/>
  <c r="O34" i="3"/>
  <c r="J34" i="3"/>
  <c r="P34" i="3" s="1"/>
  <c r="O33" i="3"/>
  <c r="O50" i="3" s="1"/>
  <c r="J33" i="3"/>
  <c r="N29" i="3"/>
  <c r="M29" i="3"/>
  <c r="L29" i="3"/>
  <c r="K29" i="3"/>
  <c r="I29" i="3"/>
  <c r="H29" i="3"/>
  <c r="E29" i="3"/>
  <c r="O28" i="3"/>
  <c r="J28" i="3"/>
  <c r="P28" i="3" s="1"/>
  <c r="O27" i="3"/>
  <c r="J27" i="3"/>
  <c r="P26" i="3"/>
  <c r="O26" i="3"/>
  <c r="J26" i="3"/>
  <c r="J29" i="3" s="1"/>
  <c r="O25" i="3"/>
  <c r="J25" i="3"/>
  <c r="P25" i="3" s="1"/>
  <c r="N22" i="3"/>
  <c r="M22" i="3"/>
  <c r="L22" i="3"/>
  <c r="K22" i="3"/>
  <c r="I22" i="3"/>
  <c r="H22" i="3"/>
  <c r="E22" i="3"/>
  <c r="O21" i="3"/>
  <c r="J21" i="3"/>
  <c r="P21" i="3" s="1"/>
  <c r="O20" i="3"/>
  <c r="P20" i="3" s="1"/>
  <c r="O19" i="3"/>
  <c r="J19" i="3"/>
  <c r="P18" i="3"/>
  <c r="O18" i="3"/>
  <c r="O17" i="3"/>
  <c r="J17" i="3"/>
  <c r="P17" i="3" s="1"/>
  <c r="O16" i="3"/>
  <c r="J16" i="3"/>
  <c r="P16" i="3" s="1"/>
  <c r="O15" i="3"/>
  <c r="J15" i="3"/>
  <c r="P15" i="3" s="1"/>
  <c r="O14" i="3"/>
  <c r="J14" i="3"/>
  <c r="O13" i="3"/>
  <c r="J13" i="3"/>
  <c r="J22" i="3" s="1"/>
  <c r="O12" i="3"/>
  <c r="J12" i="3"/>
  <c r="P12" i="3" s="1"/>
  <c r="N9" i="3"/>
  <c r="N66" i="3" s="1"/>
  <c r="M9" i="3"/>
  <c r="L9" i="3"/>
  <c r="L66" i="3" s="1"/>
  <c r="K9" i="3"/>
  <c r="I9" i="3"/>
  <c r="H9" i="3"/>
  <c r="H66" i="3" s="1"/>
  <c r="E9" i="3"/>
  <c r="O8" i="3"/>
  <c r="J8" i="3"/>
  <c r="J9" i="3" s="1"/>
  <c r="O7" i="3"/>
  <c r="O9" i="3" s="1"/>
  <c r="J7" i="3"/>
  <c r="P7" i="3" s="1"/>
  <c r="P13" i="3" l="1"/>
  <c r="P9" i="3"/>
  <c r="P8" i="3"/>
  <c r="I66" i="3"/>
  <c r="P56" i="3"/>
  <c r="P59" i="3" s="1"/>
  <c r="O22" i="3"/>
  <c r="O66" i="3" s="1"/>
  <c r="P14" i="3"/>
  <c r="P22" i="3" s="1"/>
  <c r="P19" i="3"/>
  <c r="O29" i="3"/>
  <c r="P27" i="3"/>
  <c r="P29" i="3" s="1"/>
  <c r="J50" i="3"/>
  <c r="J66" i="3" s="1"/>
  <c r="P42" i="3"/>
  <c r="P48" i="3"/>
  <c r="P57" i="3"/>
  <c r="P33" i="3"/>
  <c r="P50" i="3" s="1"/>
  <c r="P62" i="3"/>
  <c r="P63" i="3" s="1"/>
  <c r="P66" i="3" l="1"/>
</calcChain>
</file>

<file path=xl/sharedStrings.xml><?xml version="1.0" encoding="utf-8"?>
<sst xmlns="http://schemas.openxmlformats.org/spreadsheetml/2006/main" count="164" uniqueCount="140">
  <si>
    <t>Código</t>
  </si>
  <si>
    <t>Empleado</t>
  </si>
  <si>
    <t>Nombramiento</t>
  </si>
  <si>
    <t>DIAS LABORADOS</t>
  </si>
  <si>
    <t xml:space="preserve">DEVOLUCION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</si>
  <si>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</si>
  <si>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</si>
  <si>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</si>
  <si>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</si>
  <si>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</si>
  <si>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</si>
  <si>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*TOTAL* *DEDUCCIONES*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</si>
  <si>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</si>
  <si>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</si>
  <si>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</si>
  <si>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</si>
  <si>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</si>
  <si>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</si>
  <si>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</si>
  <si>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</si>
  <si>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</si>
  <si>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</si>
  <si>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</si>
  <si>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</si>
  <si>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</si>
  <si>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</si>
  <si>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</si>
  <si>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</si>
  <si>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</si>
  <si>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</si>
  <si>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</si>
  <si>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</si>
  <si>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</si>
  <si>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</si>
  <si>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</si>
  <si>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</si>
  <si>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</si>
  <si>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</si>
  <si>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</si>
  <si>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</si>
  <si>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</si>
  <si>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</si>
  <si>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</si>
  <si>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</si>
  <si>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JA42</t>
  </si>
  <si>
    <t>Rodriguez Ramirez Xochitl</t>
  </si>
  <si>
    <t xml:space="preserve">Recepcionista </t>
  </si>
  <si>
    <t>JA40</t>
  </si>
  <si>
    <t xml:space="preserve">Perez Gonzalez Maria Laura 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</si>
  <si>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</si>
  <si>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</si>
  <si>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</si>
  <si>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</si>
  <si>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</si>
  <si>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</si>
  <si>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</si>
  <si>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</si>
  <si>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</si>
  <si>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</si>
  <si>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</si>
  <si>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</si>
  <si>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</si>
  <si>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</si>
  <si>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</si>
  <si>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</si>
  <si>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</si>
  <si>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</si>
  <si>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</si>
  <si>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</si>
  <si>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</si>
  <si>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</si>
  <si>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</si>
  <si>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</si>
  <si>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</si>
  <si>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</si>
  <si>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</si>
  <si>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</si>
  <si>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</si>
  <si>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</si>
  <si>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</si>
  <si>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</si>
  <si>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</si>
  <si>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</si>
  <si>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</si>
  <si>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</si>
  <si>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</si>
  <si>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</si>
  <si>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</si>
  <si>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</si>
  <si>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</si>
  <si>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</si>
  <si>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</si>
  <si>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</si>
  <si>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</si>
  <si>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</si>
  <si>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</si>
  <si>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</si>
  <si>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</si>
  <si>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</si>
  <si>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</si>
  <si>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</si>
  <si>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</si>
  <si>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</si>
  <si>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</si>
  <si>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</si>
  <si>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</si>
  <si>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</si>
  <si>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</si>
  <si>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</si>
  <si>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</si>
  <si>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</si>
  <si>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</si>
  <si>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</si>
  <si>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</si>
  <si>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</si>
  <si>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</si>
  <si>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</si>
  <si>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</si>
  <si>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</si>
  <si>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</si>
  <si>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</si>
  <si>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</si>
  <si>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</si>
  <si>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</si>
  <si>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</si>
  <si>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</si>
  <si>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</si>
  <si>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</si>
  <si>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>TOTALES</t>
  </si>
  <si>
    <t>JERONIMO SANCHEZ GARCIA</t>
  </si>
  <si>
    <t xml:space="preserve">GABRIELA MARISOL LOERA GONZALEZ </t>
  </si>
  <si>
    <t>Contador</t>
  </si>
  <si>
    <t>Jefatura Administrativa</t>
  </si>
  <si>
    <t>ESTIMULO AL SERVIDOR PUBLICO   2021</t>
  </si>
  <si>
    <t>Estimulo al Servidor Publico</t>
  </si>
  <si>
    <t xml:space="preserve">DESCUENTO FALTAS Y LICENCIAS SGS  </t>
  </si>
  <si>
    <t>Pamela de Jesus Chavez Paz</t>
  </si>
  <si>
    <t>JA09</t>
  </si>
  <si>
    <t>Estimulo</t>
  </si>
  <si>
    <t>Tope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</si>
</sst>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"/>
  </numFmts>
  <fonts count="15"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8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C4E01A"/>
        <bgColor rgb="FFC4E01A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4" fontId="0" fillId="0" borderId="0" xfId="0" applyNumberFormat="1" applyFont="1"/>
    <xf numFmtId="4" fontId="1" fillId="0" borderId="0" xfId="0" applyNumberFormat="1" applyFont="1"/>
    <xf numFmtId="0" fontId="0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1" xfId="0" applyFont="1" applyBorder="1"/>
    <xf numFmtId="4" fontId="0" fillId="0" borderId="12" xfId="0" applyNumberFormat="1" applyFont="1" applyBorder="1"/>
    <xf numFmtId="0" fontId="0" fillId="0" borderId="0" xfId="0" applyFont="1" applyAlignment="1">
      <alignment horizontal="center"/>
    </xf>
    <xf numFmtId="4" fontId="7" fillId="4" borderId="5" xfId="0" applyNumberFormat="1" applyFont="1" applyFill="1" applyBorder="1"/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64" fontId="2" fillId="5" borderId="5" xfId="0" applyNumberFormat="1" applyFont="1" applyFill="1" applyBorder="1"/>
    <xf numFmtId="4" fontId="11" fillId="0" borderId="0" xfId="0" applyNumberFormat="1" applyFont="1"/>
    <xf numFmtId="0" fontId="12" fillId="0" borderId="0" xfId="0" applyFont="1"/>
    <xf numFmtId="4" fontId="7" fillId="6" borderId="5" xfId="0" applyNumberFormat="1" applyFont="1" applyFill="1" applyBorder="1"/>
    <xf numFmtId="0" fontId="0" fillId="0" borderId="0" xfId="0" applyFont="1" applyAlignment="1">
      <alignment wrapText="1"/>
    </xf>
    <xf numFmtId="4" fontId="10" fillId="0" borderId="0" xfId="0" applyNumberFormat="1" applyFont="1"/>
    <xf numFmtId="4" fontId="2" fillId="0" borderId="0" xfId="0" applyNumberFormat="1" applyFont="1"/>
    <xf numFmtId="0" fontId="11" fillId="0" borderId="0" xfId="0" applyFont="1"/>
    <xf numFmtId="0" fontId="2" fillId="0" borderId="0" xfId="0" applyFont="1" applyAlignment="1">
      <alignment horizontal="right"/>
    </xf>
    <xf numFmtId="0" fontId="13" fillId="0" borderId="15" xfId="0" applyFont="1" applyBorder="1" applyAlignment="1">
      <alignment horizontal="center"/>
    </xf>
    <xf numFmtId="4" fontId="7" fillId="7" borderId="5" xfId="0" applyNumberFormat="1" applyFont="1" applyFill="1" applyBorder="1"/>
    <xf numFmtId="4" fontId="14" fillId="0" borderId="0" xfId="0" applyNumberFormat="1" applyFont="1"/>
    <xf numFmtId="4" fontId="8" fillId="0" borderId="0" xfId="0" applyNumberFormat="1" applyFont="1"/>
    <xf numFmtId="4" fontId="2" fillId="3" borderId="1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zoomScale="60" zoomScaleNormal="60" workbookViewId="0">
      <selection activeCell="D1" sqref="D1"/>
    </sheetView>
  </sheetViews>
  <sheetFormatPr baseColWidth="10" defaultColWidth="14.42578125" defaultRowHeight="15" customHeight="1"/>
  <cols>
    <col min="1" max="1" width="10.7109375" customWidth="1"/>
    <col min="2" max="2" width="27" customWidth="1"/>
    <col min="3" max="3" width="36.5703125" customWidth="1"/>
    <col min="4" max="4" width="30.28515625" customWidth="1"/>
    <col min="5" max="26" width="10.710937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.7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.75">
      <c r="A4" s="1"/>
      <c r="B4" s="40" t="s">
        <v>133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78.75">
      <c r="A5" s="5"/>
      <c r="B5" s="6" t="s">
        <v>0</v>
      </c>
      <c r="C5" s="7" t="s">
        <v>1</v>
      </c>
      <c r="D5" s="8" t="s">
        <v>2</v>
      </c>
      <c r="E5" s="9" t="s">
        <v>134</v>
      </c>
      <c r="F5" s="10" t="s">
        <v>3</v>
      </c>
      <c r="G5" s="11" t="s">
        <v>4</v>
      </c>
      <c r="H5" s="12" t="s">
        <v>135</v>
      </c>
      <c r="I5" s="8" t="s">
        <v>5</v>
      </c>
      <c r="J5" s="8" t="s">
        <v>6</v>
      </c>
      <c r="K5" s="13" t="s">
        <v>7</v>
      </c>
      <c r="L5" s="10" t="s">
        <v>8</v>
      </c>
      <c r="M5" s="10" t="s">
        <v>9</v>
      </c>
      <c r="N5" s="14" t="s">
        <v>10</v>
      </c>
      <c r="O5" s="15" t="s">
        <v>11</v>
      </c>
      <c r="P5" s="16" t="s">
        <v>12</v>
      </c>
    </row>
    <row r="6" spans="1:16" ht="15.75">
      <c r="A6" s="1"/>
      <c r="B6" s="17" t="s">
        <v>13</v>
      </c>
      <c r="C6" s="18" t="s">
        <v>14</v>
      </c>
      <c r="D6" s="18"/>
      <c r="E6" s="19"/>
      <c r="F6" s="3"/>
      <c r="G6" s="3"/>
      <c r="H6" s="19"/>
      <c r="I6" s="19"/>
      <c r="J6" s="19"/>
      <c r="K6" s="3"/>
      <c r="L6" s="3"/>
      <c r="M6" s="3"/>
      <c r="N6" s="19"/>
      <c r="O6" s="19"/>
      <c r="P6" s="4"/>
    </row>
    <row r="7" spans="1:16" ht="21">
      <c r="A7" s="1"/>
      <c r="B7" s="1" t="s">
        <v>15</v>
      </c>
      <c r="C7" s="2" t="s">
        <v>16</v>
      </c>
      <c r="D7" s="1" t="s">
        <v>17</v>
      </c>
      <c r="E7" s="3"/>
      <c r="F7" s="20"/>
      <c r="G7" s="3"/>
      <c r="H7" s="3"/>
      <c r="I7" s="3"/>
      <c r="J7" s="3">
        <f>E7+-H7</f>
        <v>0</v>
      </c>
      <c r="K7" s="3">
        <v>0</v>
      </c>
      <c r="L7" s="3"/>
      <c r="M7" s="3"/>
      <c r="N7" s="3"/>
      <c r="O7" s="3">
        <f t="shared" ref="O7:O8" si="0">SUM(M7:N7)</f>
        <v>0</v>
      </c>
      <c r="P7" s="36">
        <f t="shared" ref="P7:P8" si="1">J7-O7</f>
        <v>0</v>
      </c>
    </row>
    <row r="8" spans="1:16" ht="21">
      <c r="A8" s="1"/>
      <c r="B8" s="1" t="s">
        <v>18</v>
      </c>
      <c r="C8" s="2" t="s">
        <v>19</v>
      </c>
      <c r="D8" s="1" t="s">
        <v>20</v>
      </c>
      <c r="E8" s="3">
        <v>4200</v>
      </c>
      <c r="F8" s="20">
        <v>61</v>
      </c>
      <c r="G8" s="3"/>
      <c r="H8" s="22"/>
      <c r="I8" s="3"/>
      <c r="J8" s="3">
        <f>E8/365*F8</f>
        <v>701.91780821917803</v>
      </c>
      <c r="K8" s="3">
        <v>0</v>
      </c>
      <c r="L8" s="3"/>
      <c r="M8" s="3">
        <v>149.93</v>
      </c>
      <c r="N8" s="3">
        <v>-0.01</v>
      </c>
      <c r="O8" s="3">
        <f t="shared" si="0"/>
        <v>149.92000000000002</v>
      </c>
      <c r="P8" s="21">
        <f t="shared" si="1"/>
        <v>551.99780821917807</v>
      </c>
    </row>
    <row r="9" spans="1:16" ht="18.75">
      <c r="A9" s="1"/>
      <c r="B9" s="23" t="s">
        <v>21</v>
      </c>
      <c r="C9" s="24"/>
      <c r="D9" s="25"/>
      <c r="E9" s="26">
        <f>SUM(E7:E8)</f>
        <v>4200</v>
      </c>
      <c r="F9" s="26"/>
      <c r="G9" s="26"/>
      <c r="H9" s="26">
        <f t="shared" ref="H9:P9" si="2">SUM(H7:H8)</f>
        <v>0</v>
      </c>
      <c r="I9" s="26">
        <f t="shared" si="2"/>
        <v>0</v>
      </c>
      <c r="J9" s="26">
        <f t="shared" si="2"/>
        <v>701.91780821917803</v>
      </c>
      <c r="K9" s="26">
        <f t="shared" si="2"/>
        <v>0</v>
      </c>
      <c r="L9" s="26">
        <f t="shared" si="2"/>
        <v>0</v>
      </c>
      <c r="M9" s="26">
        <f t="shared" si="2"/>
        <v>149.93</v>
      </c>
      <c r="N9" s="26">
        <f t="shared" si="2"/>
        <v>-0.01</v>
      </c>
      <c r="O9" s="26">
        <f t="shared" si="2"/>
        <v>149.92000000000002</v>
      </c>
      <c r="P9" s="26">
        <f t="shared" si="2"/>
        <v>551.99780821917807</v>
      </c>
    </row>
    <row r="10" spans="1:16" ht="18.75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7"/>
    </row>
    <row r="11" spans="1:16" ht="18.75">
      <c r="A11" s="1"/>
      <c r="B11" s="17" t="s">
        <v>22</v>
      </c>
      <c r="C11" s="24" t="s">
        <v>23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7"/>
    </row>
    <row r="12" spans="1:16" ht="21">
      <c r="A12" s="1"/>
      <c r="B12" s="1" t="s">
        <v>24</v>
      </c>
      <c r="C12" s="2" t="s">
        <v>25</v>
      </c>
      <c r="D12" s="1" t="s">
        <v>26</v>
      </c>
      <c r="E12" s="3"/>
      <c r="F12" s="20"/>
      <c r="G12" s="3"/>
      <c r="H12" s="3"/>
      <c r="I12" s="3"/>
      <c r="J12" s="3">
        <f t="shared" ref="J12:J13" si="3">E12+-H12</f>
        <v>0</v>
      </c>
      <c r="K12" s="3">
        <v>0</v>
      </c>
      <c r="L12" s="3"/>
      <c r="M12" s="3"/>
      <c r="N12" s="3"/>
      <c r="O12" s="3">
        <f t="shared" ref="O12:O21" si="4">SUM(M12:N12)</f>
        <v>0</v>
      </c>
      <c r="P12" s="36">
        <f t="shared" ref="P12:P21" si="5">J12-O12</f>
        <v>0</v>
      </c>
    </row>
    <row r="13" spans="1:16" ht="21">
      <c r="A13" s="1"/>
      <c r="B13" s="1" t="s">
        <v>27</v>
      </c>
      <c r="C13" s="2" t="s">
        <v>136</v>
      </c>
      <c r="D13" s="1" t="s">
        <v>28</v>
      </c>
      <c r="E13" s="3">
        <v>4200</v>
      </c>
      <c r="F13" s="20">
        <v>365</v>
      </c>
      <c r="G13" s="3"/>
      <c r="H13" s="22"/>
      <c r="I13" s="3"/>
      <c r="J13" s="3">
        <f t="shared" si="3"/>
        <v>4200</v>
      </c>
      <c r="K13" s="3">
        <v>0</v>
      </c>
      <c r="L13" s="3"/>
      <c r="M13" s="3">
        <v>897.12</v>
      </c>
      <c r="N13" s="3">
        <v>0.08</v>
      </c>
      <c r="O13" s="3">
        <f t="shared" si="4"/>
        <v>897.2</v>
      </c>
      <c r="P13" s="21">
        <f t="shared" si="5"/>
        <v>3302.8</v>
      </c>
    </row>
    <row r="14" spans="1:16" ht="21">
      <c r="A14" s="1"/>
      <c r="B14" s="1" t="s">
        <v>29</v>
      </c>
      <c r="C14" s="2" t="s">
        <v>30</v>
      </c>
      <c r="D14" s="1" t="s">
        <v>31</v>
      </c>
      <c r="E14" s="3">
        <v>4200</v>
      </c>
      <c r="F14" s="20">
        <v>365</v>
      </c>
      <c r="G14" s="3"/>
      <c r="H14" s="22"/>
      <c r="I14" s="3"/>
      <c r="J14" s="3">
        <f t="shared" ref="J14:J17" si="6">E14/365*F14</f>
        <v>4200</v>
      </c>
      <c r="K14" s="3">
        <v>0</v>
      </c>
      <c r="L14" s="3"/>
      <c r="M14" s="3">
        <v>897.12</v>
      </c>
      <c r="N14" s="3">
        <v>0.08</v>
      </c>
      <c r="O14" s="3">
        <f t="shared" si="4"/>
        <v>897.2</v>
      </c>
      <c r="P14" s="21">
        <f t="shared" si="5"/>
        <v>3302.8</v>
      </c>
    </row>
    <row r="15" spans="1:16" ht="21">
      <c r="A15" s="1"/>
      <c r="B15" s="1" t="s">
        <v>32</v>
      </c>
      <c r="C15" s="2" t="s">
        <v>33</v>
      </c>
      <c r="D15" s="1" t="s">
        <v>34</v>
      </c>
      <c r="E15" s="3">
        <v>4200</v>
      </c>
      <c r="F15" s="20">
        <v>365</v>
      </c>
      <c r="G15" s="3"/>
      <c r="H15" s="22"/>
      <c r="I15" s="3"/>
      <c r="J15" s="3">
        <f t="shared" si="6"/>
        <v>4200</v>
      </c>
      <c r="K15" s="3">
        <v>0</v>
      </c>
      <c r="L15" s="3"/>
      <c r="M15" s="3">
        <v>897.12</v>
      </c>
      <c r="N15" s="3">
        <v>0.08</v>
      </c>
      <c r="O15" s="3">
        <f t="shared" si="4"/>
        <v>897.2</v>
      </c>
      <c r="P15" s="36">
        <f t="shared" si="5"/>
        <v>3302.8</v>
      </c>
    </row>
    <row r="16" spans="1:16" ht="21">
      <c r="A16" s="1"/>
      <c r="B16" s="1" t="s">
        <v>35</v>
      </c>
      <c r="C16" s="2" t="s">
        <v>36</v>
      </c>
      <c r="D16" s="1" t="s">
        <v>37</v>
      </c>
      <c r="E16" s="3">
        <v>4200</v>
      </c>
      <c r="F16" s="20">
        <v>365</v>
      </c>
      <c r="G16" s="3"/>
      <c r="H16" s="22"/>
      <c r="I16" s="3"/>
      <c r="J16" s="3">
        <f t="shared" si="6"/>
        <v>4200</v>
      </c>
      <c r="K16" s="3">
        <v>0</v>
      </c>
      <c r="L16" s="3"/>
      <c r="M16" s="3">
        <v>696.76</v>
      </c>
      <c r="N16" s="3">
        <v>0.04</v>
      </c>
      <c r="O16" s="3">
        <f t="shared" si="4"/>
        <v>696.8</v>
      </c>
      <c r="P16" s="21">
        <f t="shared" si="5"/>
        <v>3503.2</v>
      </c>
    </row>
    <row r="17" spans="1:16" ht="21">
      <c r="A17" s="1"/>
      <c r="B17" s="1" t="s">
        <v>38</v>
      </c>
      <c r="C17" s="2" t="s">
        <v>39</v>
      </c>
      <c r="D17" s="1" t="s">
        <v>40</v>
      </c>
      <c r="E17" s="3">
        <v>4200</v>
      </c>
      <c r="F17" s="20">
        <v>363</v>
      </c>
      <c r="G17" s="3"/>
      <c r="H17" s="22">
        <v>2</v>
      </c>
      <c r="I17" s="3"/>
      <c r="J17" s="3">
        <f t="shared" si="6"/>
        <v>4176.9863013698632</v>
      </c>
      <c r="K17" s="3"/>
      <c r="L17" s="3"/>
      <c r="M17" s="3">
        <v>668.32</v>
      </c>
      <c r="N17" s="3">
        <v>-0.13</v>
      </c>
      <c r="O17" s="3">
        <f t="shared" si="4"/>
        <v>668.19</v>
      </c>
      <c r="P17" s="21">
        <f t="shared" si="5"/>
        <v>3508.7963013698632</v>
      </c>
    </row>
    <row r="18" spans="1:16" ht="21">
      <c r="A18" s="1"/>
      <c r="B18" s="1" t="s">
        <v>41</v>
      </c>
      <c r="C18" s="2" t="s">
        <v>42</v>
      </c>
      <c r="D18" s="1" t="s">
        <v>43</v>
      </c>
      <c r="E18" s="3">
        <v>4200</v>
      </c>
      <c r="F18" s="20">
        <v>365</v>
      </c>
      <c r="G18" s="22"/>
      <c r="H18" s="22"/>
      <c r="I18" s="3"/>
      <c r="J18" s="3">
        <v>4200</v>
      </c>
      <c r="K18" s="3"/>
      <c r="L18" s="3"/>
      <c r="M18" s="3">
        <v>696.76</v>
      </c>
      <c r="N18" s="3">
        <v>0.04</v>
      </c>
      <c r="O18" s="3">
        <f t="shared" si="4"/>
        <v>696.8</v>
      </c>
      <c r="P18" s="21">
        <f t="shared" si="5"/>
        <v>3503.2</v>
      </c>
    </row>
    <row r="19" spans="1:16" ht="21">
      <c r="A19" s="1"/>
      <c r="B19" s="28" t="s">
        <v>44</v>
      </c>
      <c r="C19" s="2" t="s">
        <v>45</v>
      </c>
      <c r="D19" s="28" t="s">
        <v>46</v>
      </c>
      <c r="E19" s="3">
        <v>4200</v>
      </c>
      <c r="F19" s="20">
        <v>61</v>
      </c>
      <c r="G19" s="22"/>
      <c r="H19" s="22"/>
      <c r="I19" s="3"/>
      <c r="J19" s="3">
        <f>E19/365*F19</f>
        <v>701.91780821917803</v>
      </c>
      <c r="K19" s="3"/>
      <c r="L19" s="3"/>
      <c r="M19" s="3">
        <v>112.31</v>
      </c>
      <c r="N19" s="3">
        <v>0.01</v>
      </c>
      <c r="O19" s="3">
        <f t="shared" si="4"/>
        <v>112.32000000000001</v>
      </c>
      <c r="P19" s="21">
        <f t="shared" si="5"/>
        <v>589.59780821917798</v>
      </c>
    </row>
    <row r="20" spans="1:16" ht="21">
      <c r="A20" s="1"/>
      <c r="B20" s="28" t="s">
        <v>47</v>
      </c>
      <c r="C20" s="2" t="s">
        <v>48</v>
      </c>
      <c r="D20" s="28" t="s">
        <v>40</v>
      </c>
      <c r="E20" s="3">
        <v>4200</v>
      </c>
      <c r="F20" s="20">
        <v>365</v>
      </c>
      <c r="G20" s="3"/>
      <c r="H20" s="22"/>
      <c r="I20" s="3"/>
      <c r="J20" s="3">
        <v>4200</v>
      </c>
      <c r="K20" s="3"/>
      <c r="L20" s="3"/>
      <c r="M20" s="3">
        <v>672</v>
      </c>
      <c r="N20" s="3"/>
      <c r="O20" s="3">
        <f t="shared" si="4"/>
        <v>672</v>
      </c>
      <c r="P20" s="21">
        <f t="shared" si="5"/>
        <v>3528</v>
      </c>
    </row>
    <row r="21" spans="1:16" ht="15.75" customHeight="1">
      <c r="A21" s="1"/>
      <c r="B21" s="28" t="s">
        <v>137</v>
      </c>
      <c r="C21" s="2" t="s">
        <v>49</v>
      </c>
      <c r="D21" s="28" t="s">
        <v>50</v>
      </c>
      <c r="E21" s="3">
        <v>4200</v>
      </c>
      <c r="F21" s="20">
        <v>365</v>
      </c>
      <c r="G21" s="3"/>
      <c r="H21" s="22"/>
      <c r="I21" s="3"/>
      <c r="J21" s="3">
        <f>E21/365*F21</f>
        <v>4200</v>
      </c>
      <c r="K21" s="3"/>
      <c r="L21" s="3"/>
      <c r="M21" s="3">
        <v>696.76</v>
      </c>
      <c r="N21" s="3">
        <v>-0.16</v>
      </c>
      <c r="O21" s="3">
        <f t="shared" si="4"/>
        <v>696.6</v>
      </c>
      <c r="P21" s="21">
        <f t="shared" si="5"/>
        <v>3503.4</v>
      </c>
    </row>
    <row r="22" spans="1:16" ht="15.75" customHeight="1">
      <c r="A22" s="1"/>
      <c r="B22" s="17" t="s">
        <v>21</v>
      </c>
      <c r="C22" s="24"/>
      <c r="D22" s="25"/>
      <c r="E22" s="26">
        <f>SUM(E12:E21)</f>
        <v>37800</v>
      </c>
      <c r="F22" s="26"/>
      <c r="G22" s="26"/>
      <c r="H22" s="26">
        <f>SUM(H12:H21)</f>
        <v>2</v>
      </c>
      <c r="I22" s="26">
        <f>SUM(I12:I19)</f>
        <v>0</v>
      </c>
      <c r="J22" s="26">
        <f t="shared" ref="J22:L22" si="7">SUM(J12:L21)</f>
        <v>34278.904109589042</v>
      </c>
      <c r="K22" s="26">
        <f t="shared" si="7"/>
        <v>6234.27</v>
      </c>
      <c r="L22" s="26">
        <f t="shared" si="7"/>
        <v>6234.31</v>
      </c>
      <c r="M22" s="26">
        <f t="shared" ref="M22:P22" si="8">SUM(M12:M21)</f>
        <v>6234.27</v>
      </c>
      <c r="N22" s="26">
        <f t="shared" si="8"/>
        <v>3.999999999999998E-2</v>
      </c>
      <c r="O22" s="26">
        <f t="shared" si="8"/>
        <v>6234.31</v>
      </c>
      <c r="P22" s="26">
        <f t="shared" si="8"/>
        <v>28044.594109589048</v>
      </c>
    </row>
    <row r="23" spans="1:16" ht="15.75" customHeight="1">
      <c r="A23" s="1"/>
      <c r="B23" s="17"/>
      <c r="C23" s="2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7"/>
    </row>
    <row r="24" spans="1:16" ht="15.75" customHeight="1">
      <c r="A24" s="1"/>
      <c r="B24" s="17" t="s">
        <v>51</v>
      </c>
      <c r="C24" s="24" t="s">
        <v>52</v>
      </c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7"/>
    </row>
    <row r="25" spans="1:16" ht="15.75" customHeight="1">
      <c r="A25" s="1"/>
      <c r="B25" s="1" t="s">
        <v>53</v>
      </c>
      <c r="C25" s="2" t="s">
        <v>54</v>
      </c>
      <c r="D25" s="28" t="s">
        <v>55</v>
      </c>
      <c r="E25" s="3">
        <v>4200</v>
      </c>
      <c r="F25" s="20">
        <v>365</v>
      </c>
      <c r="G25" s="3"/>
      <c r="H25" s="37"/>
      <c r="I25" s="3"/>
      <c r="J25" s="3">
        <f t="shared" ref="J25:J28" si="9">E25/365*F25</f>
        <v>4200</v>
      </c>
      <c r="K25" s="3">
        <v>0</v>
      </c>
      <c r="L25" s="3"/>
      <c r="M25" s="3">
        <v>897.12</v>
      </c>
      <c r="N25" s="3">
        <v>0.08</v>
      </c>
      <c r="O25" s="3">
        <f t="shared" ref="O25:O28" si="10">SUM(M25:N25)</f>
        <v>897.2</v>
      </c>
      <c r="P25" s="21">
        <f t="shared" ref="P25:P28" si="11">J25-O25</f>
        <v>3302.8</v>
      </c>
    </row>
    <row r="26" spans="1:16" ht="15.75" customHeight="1">
      <c r="A26" s="1"/>
      <c r="B26" s="1" t="s">
        <v>56</v>
      </c>
      <c r="C26" s="2" t="s">
        <v>57</v>
      </c>
      <c r="D26" s="28" t="s">
        <v>58</v>
      </c>
      <c r="E26" s="3">
        <v>4200</v>
      </c>
      <c r="F26" s="20">
        <v>365</v>
      </c>
      <c r="G26" s="3"/>
      <c r="H26" s="22"/>
      <c r="I26" s="3"/>
      <c r="J26" s="3">
        <f t="shared" si="9"/>
        <v>4200</v>
      </c>
      <c r="K26" s="3">
        <v>0</v>
      </c>
      <c r="L26" s="3"/>
      <c r="M26" s="3">
        <v>897.12</v>
      </c>
      <c r="N26" s="3">
        <v>0.08</v>
      </c>
      <c r="O26" s="3">
        <f t="shared" si="10"/>
        <v>897.2</v>
      </c>
      <c r="P26" s="21">
        <f t="shared" si="11"/>
        <v>3302.8</v>
      </c>
    </row>
    <row r="27" spans="1:16" ht="15.75" customHeight="1">
      <c r="A27" s="1"/>
      <c r="B27" s="1" t="s">
        <v>59</v>
      </c>
      <c r="C27" s="2" t="s">
        <v>60</v>
      </c>
      <c r="D27" s="1" t="s">
        <v>61</v>
      </c>
      <c r="E27" s="3">
        <v>4200</v>
      </c>
      <c r="F27" s="20">
        <v>365</v>
      </c>
      <c r="G27" s="3"/>
      <c r="H27" s="38"/>
      <c r="I27" s="3"/>
      <c r="J27" s="3">
        <f t="shared" si="9"/>
        <v>4200</v>
      </c>
      <c r="K27" s="3">
        <v>0</v>
      </c>
      <c r="L27" s="3"/>
      <c r="M27" s="3">
        <v>897.12</v>
      </c>
      <c r="N27" s="3">
        <v>0.08</v>
      </c>
      <c r="O27" s="3">
        <f t="shared" si="10"/>
        <v>897.2</v>
      </c>
      <c r="P27" s="21">
        <f t="shared" si="11"/>
        <v>3302.8</v>
      </c>
    </row>
    <row r="28" spans="1:16" ht="15.75" customHeight="1">
      <c r="A28" s="1"/>
      <c r="B28" s="1" t="s">
        <v>62</v>
      </c>
      <c r="C28" s="2" t="s">
        <v>63</v>
      </c>
      <c r="D28" s="28" t="s">
        <v>58</v>
      </c>
      <c r="E28" s="3">
        <v>4200</v>
      </c>
      <c r="F28" s="20">
        <v>365</v>
      </c>
      <c r="G28" s="22"/>
      <c r="H28" s="22"/>
      <c r="I28" s="3"/>
      <c r="J28" s="3">
        <f t="shared" si="9"/>
        <v>4200</v>
      </c>
      <c r="K28" s="3"/>
      <c r="L28" s="3"/>
      <c r="M28" s="3">
        <v>897.12</v>
      </c>
      <c r="N28" s="3">
        <v>0.08</v>
      </c>
      <c r="O28" s="3">
        <f t="shared" si="10"/>
        <v>897.2</v>
      </c>
      <c r="P28" s="21">
        <f t="shared" si="11"/>
        <v>3302.8</v>
      </c>
    </row>
    <row r="29" spans="1:16" ht="15.75" customHeight="1">
      <c r="A29" s="1"/>
      <c r="B29" s="17" t="s">
        <v>21</v>
      </c>
      <c r="C29" s="24"/>
      <c r="D29" s="25"/>
      <c r="E29" s="26">
        <f>SUM(E25:E28)</f>
        <v>16800</v>
      </c>
      <c r="F29" s="26"/>
      <c r="G29" s="26"/>
      <c r="H29" s="26">
        <f>SUM(H25:H28)</f>
        <v>0</v>
      </c>
      <c r="I29" s="26">
        <f>SUM(I25:I27)</f>
        <v>0</v>
      </c>
      <c r="J29" s="26">
        <f>SUM(J25:J28)</f>
        <v>16800</v>
      </c>
      <c r="K29" s="26">
        <f t="shared" ref="K29:L29" si="12">SUM(K25:K27)</f>
        <v>0</v>
      </c>
      <c r="L29" s="26">
        <f t="shared" si="12"/>
        <v>0</v>
      </c>
      <c r="M29" s="26">
        <f t="shared" ref="M29:P29" si="13">SUM(M25:M28)</f>
        <v>3588.48</v>
      </c>
      <c r="N29" s="26">
        <f t="shared" si="13"/>
        <v>0.32</v>
      </c>
      <c r="O29" s="26">
        <f t="shared" si="13"/>
        <v>3588.8</v>
      </c>
      <c r="P29" s="26">
        <f t="shared" si="13"/>
        <v>13211.2</v>
      </c>
    </row>
    <row r="30" spans="1:16" ht="15.75" customHeight="1">
      <c r="A30" s="1"/>
      <c r="B30" s="1"/>
      <c r="C30" s="2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7"/>
    </row>
    <row r="31" spans="1:16" ht="15.75" customHeight="1">
      <c r="A31" s="1"/>
      <c r="B31" s="17" t="s">
        <v>64</v>
      </c>
      <c r="C31" s="24" t="s">
        <v>65</v>
      </c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7"/>
    </row>
    <row r="32" spans="1:16" ht="15.75" customHeight="1">
      <c r="A32" s="1"/>
      <c r="B32" s="1" t="s">
        <v>66</v>
      </c>
      <c r="C32" s="2"/>
      <c r="D32" s="28" t="s">
        <v>67</v>
      </c>
      <c r="E32" s="3"/>
      <c r="F32" s="20"/>
      <c r="G32" s="3"/>
      <c r="H32" s="22"/>
      <c r="I32" s="3"/>
      <c r="J32" s="3"/>
      <c r="K32" s="3"/>
      <c r="L32" s="3"/>
      <c r="M32" s="3"/>
      <c r="N32" s="3"/>
      <c r="O32" s="3"/>
      <c r="P32" s="29"/>
    </row>
    <row r="33" spans="1:16" ht="15.75" customHeight="1">
      <c r="A33" s="1"/>
      <c r="B33" s="28" t="s">
        <v>66</v>
      </c>
      <c r="C33" s="2" t="s">
        <v>68</v>
      </c>
      <c r="D33" s="28" t="s">
        <v>69</v>
      </c>
      <c r="E33" s="3">
        <v>4200</v>
      </c>
      <c r="F33" s="20">
        <v>365</v>
      </c>
      <c r="G33" s="3"/>
      <c r="H33" s="22"/>
      <c r="I33" s="3"/>
      <c r="J33" s="3">
        <f t="shared" ref="J33:J35" si="14">E33/365*F33</f>
        <v>4200</v>
      </c>
      <c r="K33" s="3"/>
      <c r="L33" s="3"/>
      <c r="M33" s="3">
        <v>897.12</v>
      </c>
      <c r="N33" s="3">
        <v>0.08</v>
      </c>
      <c r="O33" s="3">
        <f t="shared" ref="O33:O49" si="15">SUM(M33:N33)</f>
        <v>897.2</v>
      </c>
      <c r="P33" s="21">
        <f t="shared" ref="P33:P49" si="16">J33-O33</f>
        <v>3302.8</v>
      </c>
    </row>
    <row r="34" spans="1:16" ht="15.75" customHeight="1">
      <c r="A34" s="1"/>
      <c r="B34" s="1" t="s">
        <v>70</v>
      </c>
      <c r="C34" s="2" t="s">
        <v>71</v>
      </c>
      <c r="D34" s="28" t="s">
        <v>69</v>
      </c>
      <c r="E34" s="3">
        <v>4200</v>
      </c>
      <c r="F34" s="20">
        <v>364</v>
      </c>
      <c r="G34" s="3"/>
      <c r="H34" s="22">
        <v>1</v>
      </c>
      <c r="I34" s="3"/>
      <c r="J34" s="3">
        <f t="shared" si="14"/>
        <v>4188.4931506849316</v>
      </c>
      <c r="K34" s="3"/>
      <c r="L34" s="3"/>
      <c r="M34" s="3">
        <v>894.66</v>
      </c>
      <c r="N34" s="3">
        <v>0.03</v>
      </c>
      <c r="O34" s="3">
        <f t="shared" si="15"/>
        <v>894.68999999999994</v>
      </c>
      <c r="P34" s="21">
        <f t="shared" si="16"/>
        <v>3293.8031506849316</v>
      </c>
    </row>
    <row r="35" spans="1:16" ht="15.75" customHeight="1">
      <c r="A35" s="1"/>
      <c r="B35" s="1" t="s">
        <v>72</v>
      </c>
      <c r="C35" s="2" t="s">
        <v>73</v>
      </c>
      <c r="D35" s="1" t="s">
        <v>74</v>
      </c>
      <c r="E35" s="3">
        <v>4200</v>
      </c>
      <c r="F35" s="20">
        <v>365</v>
      </c>
      <c r="G35" s="3"/>
      <c r="H35" s="22"/>
      <c r="I35" s="3"/>
      <c r="J35" s="3">
        <f t="shared" si="14"/>
        <v>4200</v>
      </c>
      <c r="K35" s="3">
        <v>0</v>
      </c>
      <c r="L35" s="3"/>
      <c r="M35" s="3">
        <v>897.12</v>
      </c>
      <c r="N35" s="3">
        <v>0.08</v>
      </c>
      <c r="O35" s="3">
        <f t="shared" si="15"/>
        <v>897.2</v>
      </c>
      <c r="P35" s="36">
        <f t="shared" si="16"/>
        <v>3302.8</v>
      </c>
    </row>
    <row r="36" spans="1:16" ht="15.75" customHeight="1">
      <c r="A36" s="1"/>
      <c r="B36" s="1" t="s">
        <v>75</v>
      </c>
      <c r="C36" s="2" t="s">
        <v>76</v>
      </c>
      <c r="D36" s="1" t="s">
        <v>77</v>
      </c>
      <c r="E36" s="3">
        <v>4200</v>
      </c>
      <c r="F36" s="20">
        <v>365</v>
      </c>
      <c r="G36" s="3"/>
      <c r="H36" s="22"/>
      <c r="I36" s="3"/>
      <c r="J36" s="3">
        <v>4200</v>
      </c>
      <c r="K36" s="3">
        <v>0</v>
      </c>
      <c r="L36" s="3"/>
      <c r="M36" s="3">
        <v>897.12</v>
      </c>
      <c r="N36" s="3">
        <v>0.08</v>
      </c>
      <c r="O36" s="3">
        <f t="shared" si="15"/>
        <v>897.2</v>
      </c>
      <c r="P36" s="21">
        <f t="shared" si="16"/>
        <v>3302.8</v>
      </c>
    </row>
    <row r="37" spans="1:16" ht="15.75" customHeight="1">
      <c r="A37" s="1"/>
      <c r="B37" s="1" t="s">
        <v>78</v>
      </c>
      <c r="C37" s="2" t="s">
        <v>79</v>
      </c>
      <c r="D37" s="1" t="s">
        <v>80</v>
      </c>
      <c r="E37" s="3">
        <v>4200</v>
      </c>
      <c r="F37" s="20">
        <v>365</v>
      </c>
      <c r="G37" s="3"/>
      <c r="H37" s="22"/>
      <c r="I37" s="3"/>
      <c r="J37" s="3">
        <f>E37/365*F37</f>
        <v>4200</v>
      </c>
      <c r="K37" s="3">
        <v>0</v>
      </c>
      <c r="L37" s="3"/>
      <c r="M37" s="3">
        <v>897.12</v>
      </c>
      <c r="N37" s="3">
        <v>-0.12</v>
      </c>
      <c r="O37" s="3">
        <f t="shared" si="15"/>
        <v>897</v>
      </c>
      <c r="P37" s="21">
        <f t="shared" si="16"/>
        <v>3303</v>
      </c>
    </row>
    <row r="38" spans="1:16" ht="15.75" customHeight="1">
      <c r="A38" s="1"/>
      <c r="B38" s="1" t="s">
        <v>81</v>
      </c>
      <c r="C38" s="2" t="s">
        <v>82</v>
      </c>
      <c r="D38" s="1" t="s">
        <v>80</v>
      </c>
      <c r="E38" s="3"/>
      <c r="F38" s="20"/>
      <c r="G38" s="3"/>
      <c r="H38" s="22"/>
      <c r="I38" s="3"/>
      <c r="J38" s="3"/>
      <c r="K38" s="3">
        <v>0</v>
      </c>
      <c r="L38" s="3"/>
      <c r="M38" s="3"/>
      <c r="N38" s="3"/>
      <c r="O38" s="3">
        <f t="shared" si="15"/>
        <v>0</v>
      </c>
      <c r="P38" s="21">
        <f t="shared" si="16"/>
        <v>0</v>
      </c>
    </row>
    <row r="39" spans="1:16" ht="15.75" customHeight="1">
      <c r="A39" s="1"/>
      <c r="B39" s="1" t="s">
        <v>83</v>
      </c>
      <c r="C39" s="2" t="s">
        <v>84</v>
      </c>
      <c r="D39" s="1" t="s">
        <v>80</v>
      </c>
      <c r="E39" s="3">
        <v>4200</v>
      </c>
      <c r="F39" s="20">
        <v>365</v>
      </c>
      <c r="G39" s="3"/>
      <c r="H39" s="22"/>
      <c r="I39" s="3"/>
      <c r="J39" s="3">
        <v>4200</v>
      </c>
      <c r="K39" s="3">
        <v>0</v>
      </c>
      <c r="L39" s="3"/>
      <c r="M39" s="3">
        <v>897.12</v>
      </c>
      <c r="N39" s="3">
        <v>0.08</v>
      </c>
      <c r="O39" s="3">
        <f t="shared" si="15"/>
        <v>897.2</v>
      </c>
      <c r="P39" s="21">
        <f t="shared" si="16"/>
        <v>3302.8</v>
      </c>
    </row>
    <row r="40" spans="1:16" ht="15.75" customHeight="1">
      <c r="A40" s="1"/>
      <c r="B40" s="28" t="s">
        <v>85</v>
      </c>
      <c r="C40" s="2" t="s">
        <v>86</v>
      </c>
      <c r="D40" s="28" t="s">
        <v>87</v>
      </c>
      <c r="E40" s="3">
        <v>4200</v>
      </c>
      <c r="F40" s="20">
        <v>365</v>
      </c>
      <c r="G40" s="3"/>
      <c r="H40" s="22"/>
      <c r="I40" s="3"/>
      <c r="J40" s="3">
        <f t="shared" ref="J40:J44" si="17">E40/365*F40</f>
        <v>4200</v>
      </c>
      <c r="K40" s="3">
        <v>0</v>
      </c>
      <c r="L40" s="3"/>
      <c r="M40" s="3">
        <v>897.12</v>
      </c>
      <c r="N40" s="3">
        <v>0.08</v>
      </c>
      <c r="O40" s="3">
        <f t="shared" si="15"/>
        <v>897.2</v>
      </c>
      <c r="P40" s="21">
        <f t="shared" si="16"/>
        <v>3302.8</v>
      </c>
    </row>
    <row r="41" spans="1:16" ht="15.75" customHeight="1">
      <c r="A41" s="1"/>
      <c r="B41" s="1" t="s">
        <v>88</v>
      </c>
      <c r="C41" s="2" t="s">
        <v>89</v>
      </c>
      <c r="D41" s="1" t="s">
        <v>87</v>
      </c>
      <c r="E41" s="3">
        <v>4200</v>
      </c>
      <c r="F41" s="20">
        <v>365</v>
      </c>
      <c r="G41" s="3"/>
      <c r="H41" s="22"/>
      <c r="I41" s="3"/>
      <c r="J41" s="3">
        <f t="shared" si="17"/>
        <v>4200</v>
      </c>
      <c r="K41" s="3">
        <v>0</v>
      </c>
      <c r="L41" s="3"/>
      <c r="M41" s="3">
        <v>897.12</v>
      </c>
      <c r="N41" s="3">
        <v>0.08</v>
      </c>
      <c r="O41" s="3">
        <f t="shared" si="15"/>
        <v>897.2</v>
      </c>
      <c r="P41" s="21">
        <f t="shared" si="16"/>
        <v>3302.8</v>
      </c>
    </row>
    <row r="42" spans="1:16" ht="15.75" customHeight="1">
      <c r="A42" s="1"/>
      <c r="B42" s="1" t="s">
        <v>90</v>
      </c>
      <c r="C42" s="2" t="s">
        <v>91</v>
      </c>
      <c r="D42" s="1" t="s">
        <v>92</v>
      </c>
      <c r="E42" s="3">
        <v>4200</v>
      </c>
      <c r="F42" s="20">
        <v>365</v>
      </c>
      <c r="G42" s="3"/>
      <c r="H42" s="22"/>
      <c r="I42" s="3"/>
      <c r="J42" s="3">
        <f t="shared" si="17"/>
        <v>4200</v>
      </c>
      <c r="K42" s="3">
        <v>0</v>
      </c>
      <c r="L42" s="3"/>
      <c r="M42" s="3">
        <v>897.12</v>
      </c>
      <c r="N42" s="3">
        <v>0.08</v>
      </c>
      <c r="O42" s="3">
        <f t="shared" si="15"/>
        <v>897.2</v>
      </c>
      <c r="P42" s="21">
        <f t="shared" si="16"/>
        <v>3302.8</v>
      </c>
    </row>
    <row r="43" spans="1:16" ht="15.75" customHeight="1">
      <c r="A43" s="1"/>
      <c r="B43" s="1" t="s">
        <v>93</v>
      </c>
      <c r="C43" s="2" t="s">
        <v>94</v>
      </c>
      <c r="D43" s="1" t="s">
        <v>92</v>
      </c>
      <c r="E43" s="3">
        <v>4200</v>
      </c>
      <c r="F43" s="20">
        <v>365</v>
      </c>
      <c r="G43" s="3"/>
      <c r="H43" s="22"/>
      <c r="I43" s="3"/>
      <c r="J43" s="3">
        <f t="shared" si="17"/>
        <v>4200</v>
      </c>
      <c r="K43" s="3">
        <v>0</v>
      </c>
      <c r="L43" s="3"/>
      <c r="M43" s="3">
        <v>897.12</v>
      </c>
      <c r="N43" s="3">
        <v>0.08</v>
      </c>
      <c r="O43" s="3">
        <f t="shared" si="15"/>
        <v>897.2</v>
      </c>
      <c r="P43" s="21">
        <f t="shared" si="16"/>
        <v>3302.8</v>
      </c>
    </row>
    <row r="44" spans="1:16" ht="15.75" customHeight="1">
      <c r="A44" s="1"/>
      <c r="B44" s="28" t="s">
        <v>95</v>
      </c>
      <c r="C44" s="2" t="s">
        <v>96</v>
      </c>
      <c r="D44" s="28" t="s">
        <v>97</v>
      </c>
      <c r="E44" s="3">
        <v>4200</v>
      </c>
      <c r="F44" s="20">
        <v>365</v>
      </c>
      <c r="G44" s="3"/>
      <c r="H44" s="22"/>
      <c r="I44" s="3"/>
      <c r="J44" s="3">
        <f t="shared" si="17"/>
        <v>4200</v>
      </c>
      <c r="K44" s="3">
        <v>0</v>
      </c>
      <c r="L44" s="3"/>
      <c r="M44" s="3">
        <v>897.12</v>
      </c>
      <c r="N44" s="3">
        <v>0.08</v>
      </c>
      <c r="O44" s="3">
        <f t="shared" si="15"/>
        <v>897.2</v>
      </c>
      <c r="P44" s="21">
        <f t="shared" si="16"/>
        <v>3302.8</v>
      </c>
    </row>
    <row r="45" spans="1:16" ht="15.75" customHeight="1">
      <c r="A45" s="1"/>
      <c r="B45" s="28" t="s">
        <v>98</v>
      </c>
      <c r="C45" s="2" t="s">
        <v>99</v>
      </c>
      <c r="D45" s="28" t="s">
        <v>97</v>
      </c>
      <c r="E45" s="3">
        <v>4200</v>
      </c>
      <c r="F45" s="20">
        <v>365</v>
      </c>
      <c r="G45" s="3"/>
      <c r="H45" s="22"/>
      <c r="I45" s="3"/>
      <c r="J45" s="3">
        <v>4200</v>
      </c>
      <c r="K45" s="3">
        <v>0</v>
      </c>
      <c r="L45" s="3"/>
      <c r="M45" s="3">
        <v>897.12</v>
      </c>
      <c r="N45" s="3">
        <v>-0.12</v>
      </c>
      <c r="O45" s="3">
        <f t="shared" si="15"/>
        <v>897</v>
      </c>
      <c r="P45" s="21">
        <f t="shared" si="16"/>
        <v>3303</v>
      </c>
    </row>
    <row r="46" spans="1:16" ht="15.75" customHeight="1">
      <c r="A46" s="1"/>
      <c r="B46" s="28" t="s">
        <v>100</v>
      </c>
      <c r="C46" s="2" t="s">
        <v>101</v>
      </c>
      <c r="D46" s="28" t="s">
        <v>97</v>
      </c>
      <c r="E46" s="3">
        <v>4200</v>
      </c>
      <c r="F46" s="20">
        <v>365</v>
      </c>
      <c r="G46" s="3"/>
      <c r="H46" s="22"/>
      <c r="I46" s="3"/>
      <c r="J46" s="3">
        <v>4200</v>
      </c>
      <c r="K46" s="3">
        <v>0</v>
      </c>
      <c r="L46" s="3"/>
      <c r="M46" s="3">
        <v>897.12</v>
      </c>
      <c r="N46" s="3">
        <v>0.08</v>
      </c>
      <c r="O46" s="3">
        <f t="shared" si="15"/>
        <v>897.2</v>
      </c>
      <c r="P46" s="21">
        <f t="shared" si="16"/>
        <v>3302.8</v>
      </c>
    </row>
    <row r="47" spans="1:16" ht="15.75" customHeight="1">
      <c r="A47" s="1"/>
      <c r="B47" s="28" t="s">
        <v>102</v>
      </c>
      <c r="C47" s="2" t="s">
        <v>103</v>
      </c>
      <c r="D47" s="28" t="s">
        <v>97</v>
      </c>
      <c r="E47" s="3">
        <v>4200</v>
      </c>
      <c r="F47" s="20">
        <v>365</v>
      </c>
      <c r="G47" s="3"/>
      <c r="H47" s="22"/>
      <c r="I47" s="3"/>
      <c r="J47" s="3">
        <f t="shared" ref="J47:J49" si="18">E47/365*F47</f>
        <v>4200</v>
      </c>
      <c r="K47" s="3">
        <v>0</v>
      </c>
      <c r="L47" s="3"/>
      <c r="M47" s="3">
        <v>897.12</v>
      </c>
      <c r="N47" s="3">
        <v>-0.12</v>
      </c>
      <c r="O47" s="3">
        <f t="shared" si="15"/>
        <v>897</v>
      </c>
      <c r="P47" s="21">
        <f t="shared" si="16"/>
        <v>3303</v>
      </c>
    </row>
    <row r="48" spans="1:16" ht="15.75" customHeight="1">
      <c r="A48" s="1"/>
      <c r="B48" s="28" t="s">
        <v>104</v>
      </c>
      <c r="C48" s="2" t="s">
        <v>82</v>
      </c>
      <c r="D48" s="28" t="s">
        <v>97</v>
      </c>
      <c r="E48" s="3"/>
      <c r="F48" s="20"/>
      <c r="G48" s="3"/>
      <c r="H48" s="22"/>
      <c r="I48" s="3"/>
      <c r="J48" s="3">
        <f t="shared" si="18"/>
        <v>0</v>
      </c>
      <c r="K48" s="3">
        <v>0</v>
      </c>
      <c r="L48" s="3"/>
      <c r="M48" s="3"/>
      <c r="N48" s="3"/>
      <c r="O48" s="3">
        <f t="shared" si="15"/>
        <v>0</v>
      </c>
      <c r="P48" s="21">
        <f t="shared" si="16"/>
        <v>0</v>
      </c>
    </row>
    <row r="49" spans="1:16" ht="15.75" customHeight="1">
      <c r="A49" s="1"/>
      <c r="B49" s="28" t="s">
        <v>105</v>
      </c>
      <c r="C49" s="2" t="s">
        <v>106</v>
      </c>
      <c r="D49" s="28" t="s">
        <v>107</v>
      </c>
      <c r="E49" s="3">
        <v>4200</v>
      </c>
      <c r="F49" s="20">
        <v>365</v>
      </c>
      <c r="G49" s="3"/>
      <c r="H49" s="22"/>
      <c r="I49" s="3"/>
      <c r="J49" s="3">
        <f t="shared" si="18"/>
        <v>4200</v>
      </c>
      <c r="K49" s="3"/>
      <c r="L49" s="3"/>
      <c r="M49" s="3">
        <v>672</v>
      </c>
      <c r="N49" s="3"/>
      <c r="O49" s="3">
        <f t="shared" si="15"/>
        <v>672</v>
      </c>
      <c r="P49" s="21">
        <f t="shared" si="16"/>
        <v>3528</v>
      </c>
    </row>
    <row r="50" spans="1:16" ht="15.75" customHeight="1">
      <c r="A50" s="1"/>
      <c r="B50" s="17" t="s">
        <v>21</v>
      </c>
      <c r="C50" s="24"/>
      <c r="D50" s="25"/>
      <c r="E50" s="26">
        <f>SUM(E32:E49)</f>
        <v>63000</v>
      </c>
      <c r="F50" s="26"/>
      <c r="G50" s="26">
        <f>SUM(G32:G47)</f>
        <v>0</v>
      </c>
      <c r="H50" s="26">
        <f>SUM(H32:H49)</f>
        <v>1</v>
      </c>
      <c r="I50" s="26">
        <f>SUM(I32:I47)</f>
        <v>0</v>
      </c>
      <c r="J50" s="26">
        <f t="shared" ref="J50:P50" si="19">SUM(J32:J49)</f>
        <v>62988.493150684932</v>
      </c>
      <c r="K50" s="26">
        <f t="shared" si="19"/>
        <v>0</v>
      </c>
      <c r="L50" s="26">
        <f t="shared" si="19"/>
        <v>0</v>
      </c>
      <c r="M50" s="26">
        <f t="shared" si="19"/>
        <v>13229.220000000003</v>
      </c>
      <c r="N50" s="26">
        <f t="shared" si="19"/>
        <v>0.47</v>
      </c>
      <c r="O50" s="26">
        <f t="shared" si="19"/>
        <v>13229.69</v>
      </c>
      <c r="P50" s="26">
        <f t="shared" si="19"/>
        <v>49758.803150684937</v>
      </c>
    </row>
    <row r="51" spans="1:16" ht="15.75" customHeight="1">
      <c r="A51" s="1"/>
      <c r="B51" s="1"/>
      <c r="C51" s="2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7"/>
    </row>
    <row r="52" spans="1:16" ht="15.75" customHeight="1">
      <c r="A52" s="1"/>
      <c r="B52" s="17" t="s">
        <v>108</v>
      </c>
      <c r="C52" s="24" t="s">
        <v>109</v>
      </c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7"/>
    </row>
    <row r="53" spans="1:16" ht="15.75" customHeight="1">
      <c r="A53" s="1"/>
      <c r="B53" s="1" t="s">
        <v>110</v>
      </c>
      <c r="C53" s="2" t="s">
        <v>111</v>
      </c>
      <c r="D53" s="1" t="s">
        <v>112</v>
      </c>
      <c r="E53" s="3">
        <v>4200</v>
      </c>
      <c r="F53" s="20">
        <v>365</v>
      </c>
      <c r="G53" s="3"/>
      <c r="H53" s="22"/>
      <c r="I53" s="3"/>
      <c r="J53" s="3">
        <f>E53/365*F53</f>
        <v>4200</v>
      </c>
      <c r="K53" s="3"/>
      <c r="L53" s="3"/>
      <c r="M53" s="3">
        <v>897.12</v>
      </c>
      <c r="N53" s="3">
        <v>0.08</v>
      </c>
      <c r="O53" s="3">
        <f t="shared" ref="O53:O58" si="20">SUM(M53:N53)</f>
        <v>897.2</v>
      </c>
      <c r="P53" s="36">
        <f t="shared" ref="P53:P58" si="21">J53-O53</f>
        <v>3302.8</v>
      </c>
    </row>
    <row r="54" spans="1:16" ht="15.75" customHeight="1">
      <c r="A54" s="1"/>
      <c r="B54" s="1" t="s">
        <v>113</v>
      </c>
      <c r="C54" s="2" t="s">
        <v>114</v>
      </c>
      <c r="D54" s="1" t="s">
        <v>67</v>
      </c>
      <c r="E54" s="3">
        <v>4200</v>
      </c>
      <c r="F54" s="20">
        <v>365</v>
      </c>
      <c r="G54" s="3"/>
      <c r="H54" s="22"/>
      <c r="I54" s="3"/>
      <c r="J54" s="3">
        <v>4200</v>
      </c>
      <c r="K54" s="3"/>
      <c r="L54" s="3"/>
      <c r="M54" s="3">
        <v>897.12</v>
      </c>
      <c r="N54" s="3">
        <v>-0.12</v>
      </c>
      <c r="O54" s="3">
        <f t="shared" si="20"/>
        <v>897</v>
      </c>
      <c r="P54" s="21">
        <f t="shared" si="21"/>
        <v>3303</v>
      </c>
    </row>
    <row r="55" spans="1:16" ht="15.75" customHeight="1">
      <c r="A55" s="1"/>
      <c r="B55" s="1" t="s">
        <v>115</v>
      </c>
      <c r="C55" s="2" t="s">
        <v>116</v>
      </c>
      <c r="D55" s="1" t="s">
        <v>97</v>
      </c>
      <c r="E55" s="3">
        <v>4200</v>
      </c>
      <c r="F55" s="20">
        <v>365</v>
      </c>
      <c r="G55" s="3"/>
      <c r="H55" s="22"/>
      <c r="I55" s="3"/>
      <c r="J55" s="3">
        <f t="shared" ref="J55:J57" si="22">E55/365*F55</f>
        <v>4200</v>
      </c>
      <c r="K55" s="3"/>
      <c r="L55" s="3"/>
      <c r="M55" s="3">
        <v>897.12</v>
      </c>
      <c r="N55" s="3">
        <v>0.08</v>
      </c>
      <c r="O55" s="3">
        <f t="shared" si="20"/>
        <v>897.2</v>
      </c>
      <c r="P55" s="21">
        <f t="shared" si="21"/>
        <v>3302.8</v>
      </c>
    </row>
    <row r="56" spans="1:16" ht="15.75" customHeight="1">
      <c r="A56" s="1" t="s">
        <v>117</v>
      </c>
      <c r="B56" s="28" t="s">
        <v>118</v>
      </c>
      <c r="C56" s="2" t="s">
        <v>119</v>
      </c>
      <c r="D56" s="30" t="s">
        <v>120</v>
      </c>
      <c r="E56" s="3">
        <v>4200</v>
      </c>
      <c r="F56" s="20">
        <v>364</v>
      </c>
      <c r="G56" s="3"/>
      <c r="H56" s="22">
        <v>1</v>
      </c>
      <c r="I56" s="3"/>
      <c r="J56" s="3">
        <f t="shared" si="22"/>
        <v>4188.4931506849316</v>
      </c>
      <c r="K56" s="3"/>
      <c r="L56" s="3"/>
      <c r="M56" s="3">
        <v>894.66</v>
      </c>
      <c r="N56" s="3">
        <v>0.03</v>
      </c>
      <c r="O56" s="3">
        <f t="shared" si="20"/>
        <v>894.68999999999994</v>
      </c>
      <c r="P56" s="21">
        <f t="shared" si="21"/>
        <v>3293.8031506849316</v>
      </c>
    </row>
    <row r="57" spans="1:16" ht="15.75" customHeight="1">
      <c r="A57" s="1"/>
      <c r="B57" s="28" t="s">
        <v>121</v>
      </c>
      <c r="C57" s="2" t="s">
        <v>122</v>
      </c>
      <c r="D57" s="30" t="s">
        <v>120</v>
      </c>
      <c r="E57" s="3">
        <v>4200</v>
      </c>
      <c r="F57" s="20">
        <v>337</v>
      </c>
      <c r="G57" s="3"/>
      <c r="H57" s="22">
        <v>28</v>
      </c>
      <c r="I57" s="3"/>
      <c r="J57" s="3">
        <f t="shared" si="22"/>
        <v>3877.8082191780823</v>
      </c>
      <c r="K57" s="3"/>
      <c r="L57" s="3"/>
      <c r="M57" s="3">
        <v>828.3</v>
      </c>
      <c r="N57" s="3">
        <v>-0.09</v>
      </c>
      <c r="O57" s="3">
        <f t="shared" si="20"/>
        <v>828.20999999999992</v>
      </c>
      <c r="P57" s="21">
        <f t="shared" si="21"/>
        <v>3049.5982191780822</v>
      </c>
    </row>
    <row r="58" spans="1:16" ht="15.75" customHeight="1">
      <c r="A58" s="1"/>
      <c r="B58" s="28" t="s">
        <v>123</v>
      </c>
      <c r="C58" s="2" t="s">
        <v>124</v>
      </c>
      <c r="D58" s="30" t="s">
        <v>120</v>
      </c>
      <c r="E58" s="3">
        <v>4200</v>
      </c>
      <c r="F58" s="20">
        <v>365</v>
      </c>
      <c r="G58" s="3"/>
      <c r="H58" s="22"/>
      <c r="I58" s="3"/>
      <c r="J58" s="3">
        <v>4200</v>
      </c>
      <c r="K58" s="3"/>
      <c r="L58" s="3"/>
      <c r="M58" s="3">
        <v>897.12</v>
      </c>
      <c r="N58" s="3">
        <v>-0.12</v>
      </c>
      <c r="O58" s="3">
        <f t="shared" si="20"/>
        <v>897</v>
      </c>
      <c r="P58" s="21">
        <f t="shared" si="21"/>
        <v>3303</v>
      </c>
    </row>
    <row r="59" spans="1:16" ht="15.75" customHeight="1">
      <c r="A59" s="1"/>
      <c r="B59" s="17" t="s">
        <v>21</v>
      </c>
      <c r="C59" s="24"/>
      <c r="D59" s="25"/>
      <c r="E59" s="26">
        <f>SUM(E53:E58)</f>
        <v>25200</v>
      </c>
      <c r="F59" s="26"/>
      <c r="G59" s="26">
        <f t="shared" ref="G59:P59" si="23">SUM(G53:G58)</f>
        <v>0</v>
      </c>
      <c r="H59" s="26">
        <f t="shared" si="23"/>
        <v>29</v>
      </c>
      <c r="I59" s="26">
        <f t="shared" si="23"/>
        <v>0</v>
      </c>
      <c r="J59" s="26">
        <f t="shared" si="23"/>
        <v>24866.301369863013</v>
      </c>
      <c r="K59" s="26">
        <f t="shared" si="23"/>
        <v>0</v>
      </c>
      <c r="L59" s="26">
        <f t="shared" si="23"/>
        <v>0</v>
      </c>
      <c r="M59" s="26">
        <f t="shared" si="23"/>
        <v>5311.44</v>
      </c>
      <c r="N59" s="26">
        <f t="shared" si="23"/>
        <v>-0.13999999999999999</v>
      </c>
      <c r="O59" s="26">
        <f t="shared" si="23"/>
        <v>5311.3</v>
      </c>
      <c r="P59" s="26">
        <f t="shared" si="23"/>
        <v>19555.001369863014</v>
      </c>
    </row>
    <row r="60" spans="1:16" ht="15.75" customHeight="1">
      <c r="A60" s="1"/>
      <c r="B60" s="17"/>
      <c r="C60" s="2"/>
      <c r="D60" s="1"/>
      <c r="E60" s="3"/>
      <c r="F60" s="3"/>
      <c r="G60" s="3"/>
      <c r="H60" s="3"/>
      <c r="I60" s="3"/>
      <c r="J60" s="31"/>
      <c r="K60" s="31"/>
      <c r="L60" s="31"/>
      <c r="M60" s="31"/>
      <c r="N60" s="31"/>
      <c r="O60" s="31"/>
      <c r="P60" s="32"/>
    </row>
    <row r="61" spans="1:16" ht="15.75" customHeight="1">
      <c r="A61" s="1"/>
      <c r="B61" s="17" t="s">
        <v>125</v>
      </c>
      <c r="C61" s="24" t="s">
        <v>126</v>
      </c>
      <c r="D61" s="1"/>
      <c r="E61" s="3"/>
      <c r="F61" s="3"/>
      <c r="G61" s="3"/>
      <c r="H61" s="3"/>
      <c r="I61" s="3"/>
      <c r="J61" s="31"/>
      <c r="K61" s="31"/>
      <c r="L61" s="31"/>
      <c r="M61" s="31"/>
      <c r="N61" s="31"/>
      <c r="O61" s="31"/>
      <c r="P61" s="32"/>
    </row>
    <row r="62" spans="1:16" ht="15.75" customHeight="1">
      <c r="A62" s="1"/>
      <c r="B62" s="1" t="s">
        <v>127</v>
      </c>
      <c r="C62" s="2" t="s">
        <v>82</v>
      </c>
      <c r="D62" s="1" t="s">
        <v>26</v>
      </c>
      <c r="E62" s="3"/>
      <c r="F62" s="20"/>
      <c r="G62" s="3"/>
      <c r="H62" s="3"/>
      <c r="I62" s="3"/>
      <c r="J62" s="3">
        <f>E62+-H62</f>
        <v>0</v>
      </c>
      <c r="K62" s="3">
        <v>0</v>
      </c>
      <c r="L62" s="3"/>
      <c r="M62" s="3"/>
      <c r="N62" s="3"/>
      <c r="O62" s="3">
        <f>SUM(M62:N62)</f>
        <v>0</v>
      </c>
      <c r="P62" s="36">
        <f>J62-O62</f>
        <v>0</v>
      </c>
    </row>
    <row r="63" spans="1:16" ht="15.75" customHeight="1">
      <c r="A63" s="1"/>
      <c r="B63" s="17" t="s">
        <v>21</v>
      </c>
      <c r="C63" s="1"/>
      <c r="D63" s="1"/>
      <c r="E63" s="26">
        <f>E62</f>
        <v>0</v>
      </c>
      <c r="F63" s="26"/>
      <c r="G63" s="26"/>
      <c r="H63" s="26">
        <f t="shared" ref="H63:P63" si="24">H62</f>
        <v>0</v>
      </c>
      <c r="I63" s="26">
        <f t="shared" si="24"/>
        <v>0</v>
      </c>
      <c r="J63" s="26">
        <f t="shared" si="24"/>
        <v>0</v>
      </c>
      <c r="K63" s="26">
        <f t="shared" si="24"/>
        <v>0</v>
      </c>
      <c r="L63" s="26">
        <f t="shared" si="24"/>
        <v>0</v>
      </c>
      <c r="M63" s="26">
        <f t="shared" si="24"/>
        <v>0</v>
      </c>
      <c r="N63" s="26">
        <f t="shared" si="24"/>
        <v>0</v>
      </c>
      <c r="O63" s="26">
        <f t="shared" si="24"/>
        <v>0</v>
      </c>
      <c r="P63" s="26">
        <f t="shared" si="24"/>
        <v>0</v>
      </c>
    </row>
    <row r="64" spans="1:16" ht="15.75" customHeight="1">
      <c r="A64" s="1"/>
      <c r="B64" s="17"/>
      <c r="C64" s="1"/>
      <c r="D64" s="1"/>
      <c r="E64" s="3"/>
      <c r="F64" s="3"/>
      <c r="G64" s="3"/>
      <c r="H64" s="3"/>
      <c r="I64" s="3"/>
      <c r="J64" s="31"/>
      <c r="K64" s="31"/>
      <c r="L64" s="31"/>
      <c r="M64" s="31"/>
      <c r="N64" s="31"/>
      <c r="O64" s="31"/>
      <c r="P64" s="32"/>
    </row>
    <row r="65" spans="1:1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3"/>
    </row>
    <row r="66" spans="1:16" ht="15.75" customHeight="1">
      <c r="A66" s="1"/>
      <c r="B66" s="1"/>
      <c r="C66" s="34" t="s">
        <v>128</v>
      </c>
      <c r="D66" s="1"/>
      <c r="E66" s="32">
        <f>E9+E22+E29+E50+E59+E63</f>
        <v>147000</v>
      </c>
      <c r="F66" s="32"/>
      <c r="G66" s="32"/>
      <c r="H66" s="32">
        <f t="shared" ref="H66:O66" si="25">H9+H22+H29+H50+H59+H63</f>
        <v>32</v>
      </c>
      <c r="I66" s="32">
        <f t="shared" si="25"/>
        <v>0</v>
      </c>
      <c r="J66" s="32">
        <f t="shared" si="25"/>
        <v>139635.61643835617</v>
      </c>
      <c r="K66" s="32">
        <f t="shared" si="25"/>
        <v>6234.27</v>
      </c>
      <c r="L66" s="32">
        <f t="shared" si="25"/>
        <v>6234.31</v>
      </c>
      <c r="M66" s="32">
        <f t="shared" si="25"/>
        <v>28513.34</v>
      </c>
      <c r="N66" s="32">
        <f t="shared" si="25"/>
        <v>0.67999999999999994</v>
      </c>
      <c r="O66" s="32">
        <f t="shared" si="25"/>
        <v>28514.02</v>
      </c>
      <c r="P66" s="39">
        <f>ROUND(+P9+P22+P29+P50+P59+P63,1)</f>
        <v>111121.60000000001</v>
      </c>
    </row>
    <row r="67" spans="1:1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</row>
    <row r="68" spans="1:16" ht="15.75" customHeight="1">
      <c r="A68" s="1"/>
      <c r="B68" s="1"/>
      <c r="C68" s="1"/>
      <c r="D68" s="1" t="s">
        <v>138</v>
      </c>
      <c r="E68" s="3">
        <v>4200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spans="1:16" ht="15.75" customHeight="1">
      <c r="A69" s="1"/>
      <c r="B69" s="1"/>
      <c r="C69" s="1"/>
      <c r="D69" s="1" t="s">
        <v>139</v>
      </c>
      <c r="E69" s="3">
        <v>16494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spans="1:1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</row>
    <row r="71" spans="1:1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</row>
    <row r="72" spans="1:16" ht="15.75" customHeight="1">
      <c r="A72" s="1"/>
      <c r="B72" s="1"/>
      <c r="C72" s="1"/>
      <c r="D72" s="1"/>
      <c r="E72" s="42"/>
      <c r="F72" s="43"/>
      <c r="G72" s="20"/>
      <c r="H72" s="1"/>
      <c r="I72" s="1"/>
      <c r="J72" s="1"/>
      <c r="K72" s="1"/>
      <c r="L72" s="1"/>
      <c r="M72" s="1"/>
      <c r="N72" s="1"/>
      <c r="O72" s="20"/>
      <c r="P72" s="2"/>
    </row>
    <row r="73" spans="1:16" ht="15.75" customHeight="1">
      <c r="A73" s="1"/>
      <c r="B73" s="1"/>
      <c r="C73" s="1"/>
      <c r="D73" s="1"/>
      <c r="E73" s="44" t="s">
        <v>129</v>
      </c>
      <c r="F73" s="45"/>
      <c r="G73" s="20"/>
      <c r="H73" s="1"/>
      <c r="I73" s="1"/>
      <c r="J73" s="1"/>
      <c r="K73" s="1"/>
      <c r="L73" s="1"/>
      <c r="M73" s="1"/>
      <c r="N73" s="1"/>
      <c r="O73" s="1"/>
      <c r="P73" s="35" t="s">
        <v>130</v>
      </c>
    </row>
    <row r="74" spans="1:16" ht="15.75" customHeight="1">
      <c r="A74" s="1"/>
      <c r="B74" s="1"/>
      <c r="C74" s="1"/>
      <c r="D74" s="1"/>
      <c r="E74" s="1" t="s">
        <v>131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2" t="s">
        <v>132</v>
      </c>
    </row>
    <row r="75" spans="1:1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spans="1:1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6" ht="15.75" customHeight="1"/>
    <row r="78" spans="1:16" ht="15.75" customHeight="1"/>
    <row r="79" spans="1:16" ht="15.75" customHeight="1"/>
    <row r="80" spans="1:1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P4"/>
    <mergeCell ref="E72:F72"/>
    <mergeCell ref="E73:F7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2021-10-08T16:47:37Z</dcterms:created>
  <dcterms:modified xsi:type="dcterms:W3CDTF">2023-06-23T17:37:10Z</dcterms:modified>
</cp:coreProperties>
</file>